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4DA376E4-49E2-412A-B275-E246F9C72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<sst xmlns="http://schemas.openxmlformats.org/spreadsheetml/2006/main" count="222" uniqueCount="98">
  <si>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</si>
  <si>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</si>
  <si>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</si>
  <si>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</si>
  <si>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</si>
  <si>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</si>
  <si>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</si>
  <si>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</si>
  <si>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</si>
  <si>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</si>
  <si>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</si>
  <si>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</si>
  <si>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</si>
  <si>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</si>
  <si>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</si>
  <si>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</si>
  <si>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</si>
  <si>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</si>
  <si>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</si>
  <si>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</si>
  <si>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</si>
  <si>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</si>
  <si>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</si>
  <si>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</si>
  <si>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</si>
  <si>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</si>
  <si>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</si>
  <si>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</si>
  <si>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</si>
  <si>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</si>
  <si>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</si>
  <si>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</si>
  <si>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</si>
  <si>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</si>
  <si>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</si>
  <si>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</si>
  <si>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</si>
  <si>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</si>
  <si>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</si>
  <si>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</si>
  <si>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</si>
  <si>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</si>
  <si>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</si>
  <si>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</si>
  <si>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</si>
  <si>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</si>
  <si>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</si>
  <si>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</si>
  <si>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</si>
  <si>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</si>
  <si>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</si>
  <si>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</si>
  <si>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</si>
  <si>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</si>
  <si>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</si>
  <si>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</si>
  <si>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</si>
  <si>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</si>
  <si>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</si>
  <si>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</si>
  <si>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</si>
  <si>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</si>
  <si>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</si>
  <si>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</si>
  <si>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</si>
  <si>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HUMANO</t>
  </si>
  <si>
    <t>P</t>
  </si>
  <si>
    <t>Lider de Talento Humano</t>
  </si>
  <si>
    <t>H</t>
  </si>
  <si>
    <t>Elaboracion del plan estrategico de Talento Humano 2024</t>
  </si>
  <si>
    <t>PLAN ESTRATEGICO DE TALENTO HUMANO</t>
  </si>
  <si>
    <t>PLAN ESTRATEGICO DE TALENTO HUMANO 2024</t>
  </si>
  <si>
    <t>Proporsionar las actividades  para el cumplimiento del mismo</t>
  </si>
  <si>
    <t>Inicia con la detección de necesidades de cada uno de los componentes y termina con el seguimiento y control de las actividades desarrolladas en el mismo</t>
  </si>
  <si>
    <t>Publicación del Plan Estrategico deTalento Humano 2024</t>
  </si>
  <si>
    <t>Plataforma Estrategica</t>
  </si>
  <si>
    <t>Realizar El Proceso de Selección del Personal</t>
  </si>
  <si>
    <t>Realizar el Proceso de Entrenamiento y Capacitacion</t>
  </si>
  <si>
    <t>Realizar la Orientacion Profesional</t>
  </si>
  <si>
    <t>Realizacion De capacitacion de Induccion y reinduccion</t>
  </si>
  <si>
    <t>Apoyar el Plan de Capacitacion de la Institucion</t>
  </si>
  <si>
    <t>proporcionar el Desarrollo y seguimiento al Plan de Bienestar e Insentivos</t>
  </si>
  <si>
    <t>Brindar estimiulos Al Personal</t>
  </si>
  <si>
    <t>Planeacion</t>
  </si>
  <si>
    <t xml:space="preserve">Realizar Plan de mejora de encuesta de Clima Laboral </t>
  </si>
  <si>
    <t>MENSUAL</t>
  </si>
  <si>
    <t>FEB-MAR</t>
  </si>
  <si>
    <t>TRIMESTRAL</t>
  </si>
  <si>
    <t>SEMESTAL</t>
  </si>
  <si>
    <t>Brindar Acompañamiento en el porceso de Selección CNSC</t>
  </si>
  <si>
    <t>PERMANENTE</t>
  </si>
  <si>
    <t>Actualizacion de Aplicativos de Carrera Administrativa</t>
  </si>
  <si>
    <t>V</t>
  </si>
  <si>
    <t xml:space="preserve">Matriz GETH </t>
  </si>
  <si>
    <t>Verificacion de Antecedentes</t>
  </si>
  <si>
    <t>Verificacion de Titulos</t>
  </si>
  <si>
    <t>Apoyo al personal de Planta en Tramites de Nomina</t>
  </si>
  <si>
    <t>Apoyo a Comites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</si>
</sst>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5" fillId="6" borderId="54" xfId="0" applyFont="1" applyFill="1" applyBorder="1" applyAlignment="1" applyProtection="1">
      <alignment vertical="center" wrapText="1"/>
      <protection locked="0"/>
    </xf>
    <xf numFmtId="0" fontId="15" fillId="6" borderId="1" xfId="0" applyFont="1" applyFill="1" applyBorder="1" applyAlignment="1" applyProtection="1">
      <alignment vertical="center" wrapText="1"/>
      <protection locked="0"/>
    </xf>
    <xf numFmtId="14" fontId="0" fillId="0" borderId="46" xfId="0" applyNumberFormat="1" applyBorder="1" applyAlignment="1" applyProtection="1">
      <alignment vertical="center"/>
      <protection locked="0"/>
    </xf>
    <xf numFmtId="14" fontId="0" fillId="0" borderId="40" xfId="0" applyNumberFormat="1" applyBorder="1" applyAlignment="1" applyProtection="1">
      <alignment vertical="center"/>
      <protection locked="0"/>
    </xf>
    <xf numFmtId="0" fontId="16" fillId="0" borderId="0" xfId="0" applyFont="1"/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56"/>
  <sheetViews>
    <sheetView showGridLines="0" tabSelected="1" zoomScale="55" zoomScaleNormal="55" zoomScaleSheetLayoutView="100" workbookViewId="0">
      <selection activeCell="E15" sqref="E15"/>
    </sheetView>
  </sheetViews>
  <sheetFormatPr baseColWidth="10" defaultColWidth="9.140625" defaultRowHeight="15" x14ac:dyDescent="0.25"/>
  <cols>
    <col min="1" max="1" width="29.710937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35" width="4" style="2" customWidth="1"/>
    <col min="36" max="53" width="4" style="1" customWidth="1"/>
    <col min="54" max="54" width="17.42578125" style="1" customWidth="1"/>
    <col min="55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83"/>
      <c r="B1" s="84" t="s">
        <v>64</v>
      </c>
      <c r="C1" s="84"/>
      <c r="D1" s="84"/>
      <c r="E1" s="84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83"/>
      <c r="B2" s="84"/>
      <c r="C2" s="84"/>
      <c r="D2" s="84"/>
      <c r="E2" s="84"/>
      <c r="F2" s="17"/>
      <c r="G2" s="77" t="s">
        <v>54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83"/>
      <c r="B3" s="84"/>
      <c r="C3" s="84"/>
      <c r="D3" s="84"/>
      <c r="E3" s="84"/>
      <c r="F3" s="1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85" t="s">
        <v>62</v>
      </c>
      <c r="B4" s="85"/>
      <c r="C4" s="85"/>
      <c r="D4" s="85"/>
      <c r="E4" s="85"/>
      <c r="F4" s="1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1"/>
      <c r="AF5" s="1"/>
      <c r="AG5" s="1"/>
      <c r="AH5" s="1"/>
      <c r="AI5" s="1"/>
      <c r="BA5" s="19"/>
      <c r="BC5" s="19"/>
    </row>
    <row r="6" spans="1:58" ht="30" customHeight="1" x14ac:dyDescent="0.25">
      <c r="A6" s="63" t="s">
        <v>25</v>
      </c>
      <c r="B6" s="94" t="s">
        <v>65</v>
      </c>
      <c r="C6" s="95"/>
      <c r="D6" s="66" t="s">
        <v>26</v>
      </c>
      <c r="E6" s="61" t="s">
        <v>70</v>
      </c>
      <c r="F6" s="1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1"/>
      <c r="AF6" s="1"/>
      <c r="AG6" s="1"/>
      <c r="AH6" s="1"/>
      <c r="AI6" s="1"/>
      <c r="BA6" s="19"/>
      <c r="BC6" s="19"/>
    </row>
    <row r="7" spans="1:58" ht="18.75" customHeight="1" x14ac:dyDescent="0.25">
      <c r="A7" s="64" t="s">
        <v>37</v>
      </c>
      <c r="B7" s="96">
        <v>45293</v>
      </c>
      <c r="C7" s="97"/>
      <c r="D7" s="67" t="s">
        <v>38</v>
      </c>
      <c r="E7" s="62">
        <v>45657</v>
      </c>
      <c r="F7" s="1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"/>
      <c r="AF7" s="1"/>
      <c r="AG7" s="1"/>
      <c r="AH7" s="1"/>
      <c r="AI7" s="1"/>
      <c r="BA7" s="19"/>
      <c r="BC7" s="19"/>
    </row>
    <row r="8" spans="1:58" ht="24.75" customHeight="1" x14ac:dyDescent="0.25">
      <c r="A8" s="64" t="s">
        <v>55</v>
      </c>
      <c r="B8" s="98" t="s">
        <v>71</v>
      </c>
      <c r="C8" s="99"/>
      <c r="D8" s="99"/>
      <c r="E8" s="100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33.6" customHeight="1" x14ac:dyDescent="0.25">
      <c r="A9" s="64" t="s">
        <v>59</v>
      </c>
      <c r="B9" s="101" t="s">
        <v>72</v>
      </c>
      <c r="C9" s="102"/>
      <c r="D9" s="102"/>
      <c r="E9" s="103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36.75" customHeight="1" thickBot="1" x14ac:dyDescent="0.3">
      <c r="A10" s="65" t="s">
        <v>56</v>
      </c>
      <c r="B10" s="104" t="s">
        <v>73</v>
      </c>
      <c r="C10" s="105"/>
      <c r="D10" s="105"/>
      <c r="E10" s="106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2"/>
    </row>
    <row r="13" spans="1:58" s="3" customFormat="1" ht="29.45" customHeight="1" x14ac:dyDescent="0.25">
      <c r="A13" s="86" t="s">
        <v>0</v>
      </c>
      <c r="B13" s="88" t="s">
        <v>57</v>
      </c>
      <c r="C13" s="88" t="s">
        <v>58</v>
      </c>
      <c r="D13" s="90" t="s">
        <v>60</v>
      </c>
      <c r="E13" s="92" t="s">
        <v>61</v>
      </c>
      <c r="F13" s="78" t="s">
        <v>10</v>
      </c>
      <c r="G13" s="79"/>
      <c r="H13" s="79"/>
      <c r="I13" s="80"/>
      <c r="J13" s="78" t="s">
        <v>11</v>
      </c>
      <c r="K13" s="79"/>
      <c r="L13" s="79"/>
      <c r="M13" s="80"/>
      <c r="N13" s="78" t="s">
        <v>12</v>
      </c>
      <c r="O13" s="79"/>
      <c r="P13" s="79"/>
      <c r="Q13" s="80"/>
      <c r="R13" s="78" t="s">
        <v>13</v>
      </c>
      <c r="S13" s="79"/>
      <c r="T13" s="79"/>
      <c r="U13" s="80"/>
      <c r="V13" s="78" t="s">
        <v>14</v>
      </c>
      <c r="W13" s="79"/>
      <c r="X13" s="79"/>
      <c r="Y13" s="80"/>
      <c r="Z13" s="78" t="s">
        <v>15</v>
      </c>
      <c r="AA13" s="79"/>
      <c r="AB13" s="79"/>
      <c r="AC13" s="80" t="s">
        <v>5</v>
      </c>
      <c r="AD13" s="78" t="s">
        <v>16</v>
      </c>
      <c r="AE13" s="79" t="s">
        <v>6</v>
      </c>
      <c r="AF13" s="79" t="s">
        <v>7</v>
      </c>
      <c r="AG13" s="80" t="s">
        <v>8</v>
      </c>
      <c r="AH13" s="78" t="s">
        <v>17</v>
      </c>
      <c r="AI13" s="79" t="s">
        <v>9</v>
      </c>
      <c r="AJ13" s="79"/>
      <c r="AK13" s="80"/>
      <c r="AL13" s="78" t="s">
        <v>18</v>
      </c>
      <c r="AM13" s="79"/>
      <c r="AN13" s="79"/>
      <c r="AO13" s="80"/>
      <c r="AP13" s="78" t="s">
        <v>19</v>
      </c>
      <c r="AQ13" s="79"/>
      <c r="AR13" s="79"/>
      <c r="AS13" s="80"/>
      <c r="AT13" s="78" t="s">
        <v>20</v>
      </c>
      <c r="AU13" s="79"/>
      <c r="AV13" s="79"/>
      <c r="AW13" s="80"/>
      <c r="AX13" s="78" t="s">
        <v>21</v>
      </c>
      <c r="AY13" s="79"/>
      <c r="AZ13" s="79"/>
      <c r="BA13" s="80"/>
      <c r="BB13" s="111" t="s">
        <v>24</v>
      </c>
      <c r="BC13" s="107" t="s">
        <v>22</v>
      </c>
      <c r="BD13" s="107" t="s">
        <v>23</v>
      </c>
      <c r="BE13" s="107" t="s">
        <v>63</v>
      </c>
      <c r="BF13" s="109" t="s">
        <v>35</v>
      </c>
    </row>
    <row r="14" spans="1:58" s="4" customFormat="1" ht="29.45" customHeight="1" thickBot="1" x14ac:dyDescent="0.3">
      <c r="A14" s="87"/>
      <c r="B14" s="89"/>
      <c r="C14" s="89"/>
      <c r="D14" s="91"/>
      <c r="E14" s="93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112"/>
      <c r="BC14" s="108"/>
      <c r="BD14" s="108"/>
      <c r="BE14" s="108"/>
      <c r="BF14" s="110"/>
    </row>
    <row r="15" spans="1:58" ht="37.9" customHeight="1" x14ac:dyDescent="0.25">
      <c r="A15" s="74">
        <v>44948</v>
      </c>
      <c r="B15" s="73" t="s">
        <v>69</v>
      </c>
      <c r="C15" s="44" t="s">
        <v>66</v>
      </c>
      <c r="D15" s="45" t="s">
        <v>67</v>
      </c>
      <c r="E15" s="46"/>
      <c r="F15" s="47"/>
      <c r="G15" s="48" t="s">
        <v>66</v>
      </c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  <c r="AT15" s="47"/>
      <c r="AU15" s="48"/>
      <c r="AV15" s="48"/>
      <c r="AW15" s="49"/>
      <c r="AX15" s="47"/>
      <c r="AY15" s="48"/>
      <c r="AZ15" s="48"/>
      <c r="BA15" s="49"/>
      <c r="BB15" s="50">
        <v>45585</v>
      </c>
      <c r="BC15" s="51"/>
      <c r="BD15" s="51"/>
      <c r="BE15" s="52"/>
      <c r="BF15" s="53"/>
    </row>
    <row r="16" spans="1:58" ht="37.9" customHeight="1" x14ac:dyDescent="0.25">
      <c r="A16" s="74">
        <v>44948</v>
      </c>
      <c r="B16" s="72" t="s">
        <v>74</v>
      </c>
      <c r="C16" s="48" t="s">
        <v>66</v>
      </c>
      <c r="D16" s="52" t="s">
        <v>67</v>
      </c>
      <c r="E16" s="53"/>
      <c r="F16" s="47"/>
      <c r="G16" s="48"/>
      <c r="H16" s="48"/>
      <c r="I16" s="49" t="s">
        <v>66</v>
      </c>
      <c r="J16" s="47"/>
      <c r="K16" s="48"/>
      <c r="L16" s="48"/>
      <c r="M16" s="49"/>
      <c r="N16" s="47"/>
      <c r="O16" s="48"/>
      <c r="P16" s="48"/>
      <c r="Q16" s="49"/>
      <c r="R16" s="47"/>
      <c r="S16" s="48"/>
      <c r="T16" s="48"/>
      <c r="U16" s="49"/>
      <c r="V16" s="47"/>
      <c r="W16" s="48"/>
      <c r="X16" s="48"/>
      <c r="Y16" s="49"/>
      <c r="Z16" s="47"/>
      <c r="AA16" s="48"/>
      <c r="AB16" s="48"/>
      <c r="AC16" s="49"/>
      <c r="AD16" s="47"/>
      <c r="AE16" s="48"/>
      <c r="AF16" s="48"/>
      <c r="AG16" s="49"/>
      <c r="AH16" s="47"/>
      <c r="AI16" s="48"/>
      <c r="AJ16" s="48"/>
      <c r="AK16" s="49"/>
      <c r="AL16" s="47"/>
      <c r="AM16" s="48"/>
      <c r="AN16" s="48"/>
      <c r="AO16" s="49"/>
      <c r="AP16" s="47"/>
      <c r="AQ16" s="48"/>
      <c r="AR16" s="48"/>
      <c r="AS16" s="49"/>
      <c r="AT16" s="47"/>
      <c r="AU16" s="48"/>
      <c r="AV16" s="48"/>
      <c r="AW16" s="49"/>
      <c r="AX16" s="47"/>
      <c r="AY16" s="48"/>
      <c r="AZ16" s="48"/>
      <c r="BA16" s="49"/>
      <c r="BB16" s="50">
        <v>45322</v>
      </c>
      <c r="BC16" s="51"/>
      <c r="BD16" s="51"/>
      <c r="BE16" s="52"/>
      <c r="BF16" s="53"/>
    </row>
    <row r="17" spans="1:58" ht="37.9" customHeight="1" x14ac:dyDescent="0.25">
      <c r="A17" s="74">
        <v>44948</v>
      </c>
      <c r="B17" s="72" t="s">
        <v>75</v>
      </c>
      <c r="C17" s="48" t="s">
        <v>66</v>
      </c>
      <c r="D17" s="52" t="s">
        <v>83</v>
      </c>
      <c r="E17" s="53"/>
      <c r="F17" s="47"/>
      <c r="G17" s="48"/>
      <c r="H17" s="48"/>
      <c r="I17" s="49"/>
      <c r="J17" s="47" t="s">
        <v>66</v>
      </c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9"/>
      <c r="Z17" s="47"/>
      <c r="AA17" s="48"/>
      <c r="AB17" s="48"/>
      <c r="AC17" s="49"/>
      <c r="AD17" s="47"/>
      <c r="AE17" s="48"/>
      <c r="AF17" s="48"/>
      <c r="AG17" s="49"/>
      <c r="AH17" s="47" t="s">
        <v>66</v>
      </c>
      <c r="AI17" s="48"/>
      <c r="AJ17" s="48"/>
      <c r="AK17" s="49"/>
      <c r="AL17" s="47"/>
      <c r="AM17" s="48"/>
      <c r="AN17" s="48"/>
      <c r="AO17" s="49"/>
      <c r="AP17" s="47"/>
      <c r="AQ17" s="48"/>
      <c r="AR17" s="48"/>
      <c r="AS17" s="49"/>
      <c r="AT17" s="47"/>
      <c r="AU17" s="48"/>
      <c r="AV17" s="48"/>
      <c r="AW17" s="49"/>
      <c r="AX17" s="47"/>
      <c r="AY17" s="48"/>
      <c r="AZ17" s="48"/>
      <c r="BA17" s="49"/>
      <c r="BB17" s="50">
        <v>45327</v>
      </c>
      <c r="BC17" s="51"/>
      <c r="BD17" s="51"/>
      <c r="BE17" s="52"/>
      <c r="BF17" s="53"/>
    </row>
    <row r="18" spans="1:58" ht="37.9" customHeight="1" x14ac:dyDescent="0.25">
      <c r="A18" s="74">
        <v>44948</v>
      </c>
      <c r="B18" s="73" t="s">
        <v>76</v>
      </c>
      <c r="C18" s="48" t="s">
        <v>68</v>
      </c>
      <c r="D18" s="52" t="s">
        <v>67</v>
      </c>
      <c r="E18" s="53"/>
      <c r="F18" s="47"/>
      <c r="G18" s="48"/>
      <c r="H18" s="48"/>
      <c r="I18" s="49" t="s">
        <v>66</v>
      </c>
      <c r="J18" s="47"/>
      <c r="K18" s="48"/>
      <c r="L18" s="48"/>
      <c r="M18" s="49" t="s">
        <v>66</v>
      </c>
      <c r="N18" s="47"/>
      <c r="O18" s="48"/>
      <c r="P18" s="48"/>
      <c r="Q18" s="49" t="s">
        <v>66</v>
      </c>
      <c r="R18" s="47"/>
      <c r="S18" s="48"/>
      <c r="T18" s="48"/>
      <c r="U18" s="49" t="s">
        <v>66</v>
      </c>
      <c r="V18" s="47"/>
      <c r="W18" s="48"/>
      <c r="X18" s="48"/>
      <c r="Y18" s="49" t="s">
        <v>66</v>
      </c>
      <c r="Z18" s="47"/>
      <c r="AA18" s="48"/>
      <c r="AB18" s="48"/>
      <c r="AC18" s="49" t="s">
        <v>66</v>
      </c>
      <c r="AD18" s="47"/>
      <c r="AE18" s="48"/>
      <c r="AF18" s="48"/>
      <c r="AG18" s="49" t="s">
        <v>66</v>
      </c>
      <c r="AH18" s="47"/>
      <c r="AI18" s="48"/>
      <c r="AJ18" s="48"/>
      <c r="AK18" s="49" t="s">
        <v>66</v>
      </c>
      <c r="AL18" s="47"/>
      <c r="AM18" s="48"/>
      <c r="AN18" s="48"/>
      <c r="AO18" s="49" t="s">
        <v>66</v>
      </c>
      <c r="AP18" s="47"/>
      <c r="AQ18" s="48"/>
      <c r="AR18" s="48"/>
      <c r="AS18" s="49" t="s">
        <v>66</v>
      </c>
      <c r="AT18" s="47"/>
      <c r="AU18" s="48"/>
      <c r="AV18" s="48"/>
      <c r="AW18" s="49" t="s">
        <v>66</v>
      </c>
      <c r="AX18" s="47"/>
      <c r="AY18" s="48"/>
      <c r="AZ18" s="48"/>
      <c r="BA18" s="49" t="s">
        <v>66</v>
      </c>
      <c r="BB18" s="50" t="s">
        <v>85</v>
      </c>
      <c r="BC18" s="51"/>
      <c r="BD18" s="51"/>
      <c r="BE18" s="52"/>
      <c r="BF18" s="53"/>
    </row>
    <row r="19" spans="1:58" ht="37.9" customHeight="1" x14ac:dyDescent="0.25">
      <c r="A19" s="74">
        <v>44948</v>
      </c>
      <c r="B19" s="72" t="s">
        <v>77</v>
      </c>
      <c r="C19" s="48" t="s">
        <v>68</v>
      </c>
      <c r="D19" s="52" t="s">
        <v>67</v>
      </c>
      <c r="E19" s="53"/>
      <c r="F19" s="47"/>
      <c r="G19" s="48"/>
      <c r="H19" s="48"/>
      <c r="I19" s="49" t="s">
        <v>66</v>
      </c>
      <c r="J19" s="47"/>
      <c r="K19" s="48"/>
      <c r="L19" s="48"/>
      <c r="M19" s="49" t="s">
        <v>66</v>
      </c>
      <c r="N19" s="47"/>
      <c r="O19" s="48"/>
      <c r="P19" s="48"/>
      <c r="Q19" s="49" t="s">
        <v>66</v>
      </c>
      <c r="R19" s="47"/>
      <c r="S19" s="48"/>
      <c r="T19" s="48"/>
      <c r="U19" s="49" t="s">
        <v>66</v>
      </c>
      <c r="V19" s="47"/>
      <c r="W19" s="48"/>
      <c r="X19" s="48"/>
      <c r="Y19" s="49" t="s">
        <v>66</v>
      </c>
      <c r="Z19" s="47"/>
      <c r="AA19" s="48"/>
      <c r="AB19" s="48"/>
      <c r="AC19" s="49" t="s">
        <v>66</v>
      </c>
      <c r="AD19" s="47"/>
      <c r="AE19" s="48"/>
      <c r="AF19" s="48"/>
      <c r="AG19" s="49" t="s">
        <v>66</v>
      </c>
      <c r="AH19" s="47"/>
      <c r="AI19" s="48"/>
      <c r="AJ19" s="48"/>
      <c r="AK19" s="49" t="s">
        <v>66</v>
      </c>
      <c r="AL19" s="47"/>
      <c r="AM19" s="48"/>
      <c r="AN19" s="48"/>
      <c r="AO19" s="49" t="s">
        <v>66</v>
      </c>
      <c r="AP19" s="47"/>
      <c r="AQ19" s="48"/>
      <c r="AR19" s="48"/>
      <c r="AS19" s="49" t="s">
        <v>66</v>
      </c>
      <c r="AT19" s="47"/>
      <c r="AU19" s="48"/>
      <c r="AV19" s="48"/>
      <c r="AW19" s="49" t="s">
        <v>66</v>
      </c>
      <c r="AX19" s="47"/>
      <c r="AY19" s="48"/>
      <c r="AZ19" s="48"/>
      <c r="BA19" s="49" t="s">
        <v>66</v>
      </c>
      <c r="BB19" s="50" t="s">
        <v>85</v>
      </c>
      <c r="BC19" s="51"/>
      <c r="BD19" s="51"/>
      <c r="BE19" s="52"/>
      <c r="BF19" s="53"/>
    </row>
    <row r="20" spans="1:58" ht="37.9" customHeight="1" x14ac:dyDescent="0.25">
      <c r="A20" s="74">
        <v>44948</v>
      </c>
      <c r="B20" s="73" t="s">
        <v>78</v>
      </c>
      <c r="C20" s="48" t="s">
        <v>68</v>
      </c>
      <c r="D20" s="52" t="s">
        <v>67</v>
      </c>
      <c r="E20" s="53"/>
      <c r="F20" s="47"/>
      <c r="G20" s="48"/>
      <c r="H20" s="48"/>
      <c r="I20" s="49"/>
      <c r="J20" s="47"/>
      <c r="K20" s="48"/>
      <c r="L20" s="48"/>
      <c r="M20" s="49" t="s">
        <v>66</v>
      </c>
      <c r="N20" s="47"/>
      <c r="O20" s="48"/>
      <c r="P20" s="48"/>
      <c r="Q20" s="49" t="s">
        <v>66</v>
      </c>
      <c r="R20" s="47"/>
      <c r="S20" s="48"/>
      <c r="T20" s="48"/>
      <c r="U20" s="49"/>
      <c r="V20" s="47"/>
      <c r="W20" s="48"/>
      <c r="X20" s="48"/>
      <c r="Y20" s="49"/>
      <c r="Z20" s="47"/>
      <c r="AA20" s="48"/>
      <c r="AB20" s="48"/>
      <c r="AC20" s="49"/>
      <c r="AD20" s="47"/>
      <c r="AE20" s="48"/>
      <c r="AF20" s="48"/>
      <c r="AG20" s="49"/>
      <c r="AH20" s="47"/>
      <c r="AI20" s="48"/>
      <c r="AJ20" s="48"/>
      <c r="AK20" s="49"/>
      <c r="AL20" s="47"/>
      <c r="AM20" s="48"/>
      <c r="AN20" s="48"/>
      <c r="AO20" s="49"/>
      <c r="AP20" s="47"/>
      <c r="AQ20" s="48"/>
      <c r="AR20" s="48"/>
      <c r="AS20" s="49"/>
      <c r="AT20" s="47"/>
      <c r="AU20" s="48"/>
      <c r="AV20" s="48"/>
      <c r="AW20" s="49"/>
      <c r="AX20" s="47"/>
      <c r="AY20" s="48"/>
      <c r="AZ20" s="48"/>
      <c r="BA20" s="49"/>
      <c r="BB20" s="50" t="s">
        <v>86</v>
      </c>
      <c r="BC20" s="51"/>
      <c r="BD20" s="51"/>
      <c r="BE20" s="52"/>
      <c r="BF20" s="53"/>
    </row>
    <row r="21" spans="1:58" ht="37.9" customHeight="1" x14ac:dyDescent="0.25">
      <c r="A21" s="74">
        <v>44948</v>
      </c>
      <c r="B21" s="73" t="s">
        <v>84</v>
      </c>
      <c r="C21" s="48" t="s">
        <v>68</v>
      </c>
      <c r="D21" s="52" t="s">
        <v>67</v>
      </c>
      <c r="E21" s="53"/>
      <c r="F21" s="47"/>
      <c r="G21" s="48"/>
      <c r="H21" s="48"/>
      <c r="I21" s="49"/>
      <c r="J21" s="47" t="s">
        <v>66</v>
      </c>
      <c r="K21" s="48"/>
      <c r="L21" s="48"/>
      <c r="M21" s="49"/>
      <c r="N21" s="47"/>
      <c r="O21" s="48"/>
      <c r="P21" s="48"/>
      <c r="Q21" s="49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  <c r="AL21" s="47"/>
      <c r="AM21" s="48"/>
      <c r="AN21" s="48"/>
      <c r="AO21" s="49"/>
      <c r="AP21" s="47"/>
      <c r="AQ21" s="48"/>
      <c r="AR21" s="48"/>
      <c r="AS21" s="49"/>
      <c r="AT21" s="47"/>
      <c r="AU21" s="48"/>
      <c r="AV21" s="48"/>
      <c r="AW21" s="49"/>
      <c r="AX21" s="47"/>
      <c r="AY21" s="48"/>
      <c r="AZ21" s="48"/>
      <c r="BA21" s="49"/>
      <c r="BB21" s="50">
        <v>45327</v>
      </c>
      <c r="BC21" s="51"/>
      <c r="BD21" s="51"/>
      <c r="BE21" s="52"/>
      <c r="BF21" s="53"/>
    </row>
    <row r="22" spans="1:58" ht="37.9" customHeight="1" x14ac:dyDescent="0.25">
      <c r="A22" s="74">
        <v>44948</v>
      </c>
      <c r="B22" s="73" t="s">
        <v>79</v>
      </c>
      <c r="C22" s="48" t="s">
        <v>68</v>
      </c>
      <c r="D22" s="52" t="s">
        <v>67</v>
      </c>
      <c r="E22" s="53"/>
      <c r="F22" s="47"/>
      <c r="G22" s="48"/>
      <c r="H22" s="48"/>
      <c r="I22" s="49"/>
      <c r="J22" s="47"/>
      <c r="K22" s="48" t="s">
        <v>66</v>
      </c>
      <c r="L22" s="48"/>
      <c r="M22" s="49"/>
      <c r="N22" s="47"/>
      <c r="O22" s="48"/>
      <c r="P22" s="48"/>
      <c r="Q22" s="49"/>
      <c r="R22" s="47"/>
      <c r="S22" s="48"/>
      <c r="T22" s="48"/>
      <c r="U22" s="49"/>
      <c r="V22" s="47"/>
      <c r="W22" s="48"/>
      <c r="X22" s="48"/>
      <c r="Y22" s="49"/>
      <c r="Z22" s="47"/>
      <c r="AA22" s="48"/>
      <c r="AB22" s="48"/>
      <c r="AC22" s="49"/>
      <c r="AD22" s="47"/>
      <c r="AE22" s="48"/>
      <c r="AF22" s="48"/>
      <c r="AG22" s="49"/>
      <c r="AH22" s="47"/>
      <c r="AI22" s="48"/>
      <c r="AJ22" s="48"/>
      <c r="AK22" s="49"/>
      <c r="AL22" s="47"/>
      <c r="AM22" s="48"/>
      <c r="AN22" s="48"/>
      <c r="AO22" s="49"/>
      <c r="AP22" s="47"/>
      <c r="AQ22" s="48"/>
      <c r="AR22" s="48"/>
      <c r="AS22" s="49"/>
      <c r="AT22" s="47"/>
      <c r="AU22" s="48"/>
      <c r="AV22" s="48"/>
      <c r="AW22" s="49"/>
      <c r="AX22" s="47"/>
      <c r="AY22" s="48"/>
      <c r="AZ22" s="48"/>
      <c r="BA22" s="49"/>
      <c r="BB22" s="50">
        <v>45332</v>
      </c>
      <c r="BC22" s="51"/>
      <c r="BD22" s="51"/>
      <c r="BE22" s="52"/>
      <c r="BF22" s="53"/>
    </row>
    <row r="23" spans="1:58" ht="37.9" customHeight="1" x14ac:dyDescent="0.25">
      <c r="A23" s="74">
        <v>44948</v>
      </c>
      <c r="B23" s="73" t="s">
        <v>80</v>
      </c>
      <c r="C23" s="48" t="s">
        <v>68</v>
      </c>
      <c r="D23" s="52" t="s">
        <v>67</v>
      </c>
      <c r="E23" s="53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 t="s">
        <v>66</v>
      </c>
      <c r="R23" s="47"/>
      <c r="S23" s="48"/>
      <c r="T23" s="48"/>
      <c r="U23" s="49"/>
      <c r="V23" s="47"/>
      <c r="W23" s="48"/>
      <c r="X23" s="48"/>
      <c r="Y23" s="49"/>
      <c r="Z23" s="47"/>
      <c r="AA23" s="48"/>
      <c r="AB23" s="48"/>
      <c r="AC23" s="49" t="s">
        <v>66</v>
      </c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 t="s">
        <v>66</v>
      </c>
      <c r="AP23" s="47"/>
      <c r="AQ23" s="48"/>
      <c r="AR23" s="48"/>
      <c r="AS23" s="49"/>
      <c r="AT23" s="47"/>
      <c r="AU23" s="48"/>
      <c r="AV23" s="48"/>
      <c r="AW23" s="49"/>
      <c r="AX23" s="47"/>
      <c r="AY23" s="48"/>
      <c r="AZ23" s="48"/>
      <c r="BA23" s="49" t="s">
        <v>66</v>
      </c>
      <c r="BB23" s="50" t="s">
        <v>87</v>
      </c>
      <c r="BC23" s="51"/>
      <c r="BD23" s="51"/>
      <c r="BE23" s="52"/>
      <c r="BF23" s="53"/>
    </row>
    <row r="24" spans="1:58" ht="37.9" customHeight="1" x14ac:dyDescent="0.25">
      <c r="A24" s="74">
        <v>44948</v>
      </c>
      <c r="B24" s="73" t="s">
        <v>81</v>
      </c>
      <c r="C24" s="48" t="s">
        <v>68</v>
      </c>
      <c r="D24" s="52" t="s">
        <v>67</v>
      </c>
      <c r="E24" s="53"/>
      <c r="F24" s="47"/>
      <c r="G24" s="48"/>
      <c r="H24" s="48"/>
      <c r="I24" s="49"/>
      <c r="J24" s="47"/>
      <c r="K24" s="48"/>
      <c r="L24" s="48"/>
      <c r="M24" s="49"/>
      <c r="N24" s="47"/>
      <c r="O24" s="48"/>
      <c r="P24" s="48"/>
      <c r="Q24" s="49" t="s">
        <v>66</v>
      </c>
      <c r="R24" s="47"/>
      <c r="S24" s="48"/>
      <c r="T24" s="48"/>
      <c r="U24" s="49"/>
      <c r="V24" s="47"/>
      <c r="W24" s="48"/>
      <c r="X24" s="48"/>
      <c r="Y24" s="49"/>
      <c r="Z24" s="47"/>
      <c r="AA24" s="48"/>
      <c r="AB24" s="48"/>
      <c r="AC24" s="49" t="s">
        <v>66</v>
      </c>
      <c r="AD24" s="47"/>
      <c r="AE24" s="48"/>
      <c r="AF24" s="48"/>
      <c r="AG24" s="49"/>
      <c r="AH24" s="47"/>
      <c r="AI24" s="48"/>
      <c r="AJ24" s="48"/>
      <c r="AK24" s="49"/>
      <c r="AL24" s="47"/>
      <c r="AM24" s="48"/>
      <c r="AN24" s="48"/>
      <c r="AO24" s="49" t="s">
        <v>66</v>
      </c>
      <c r="AP24" s="47"/>
      <c r="AQ24" s="48"/>
      <c r="AR24" s="48"/>
      <c r="AS24" s="49"/>
      <c r="AT24" s="47"/>
      <c r="AU24" s="48"/>
      <c r="AV24" s="48"/>
      <c r="AW24" s="49"/>
      <c r="AX24" s="47"/>
      <c r="AY24" s="48"/>
      <c r="AZ24" s="48"/>
      <c r="BA24" s="49" t="s">
        <v>66</v>
      </c>
      <c r="BB24" s="50" t="s">
        <v>87</v>
      </c>
      <c r="BC24" s="51"/>
      <c r="BD24" s="51"/>
      <c r="BE24" s="52"/>
      <c r="BF24" s="53"/>
    </row>
    <row r="25" spans="1:58" ht="37.9" customHeight="1" x14ac:dyDescent="0.25">
      <c r="A25" s="74">
        <v>44948</v>
      </c>
      <c r="B25" s="72" t="s">
        <v>82</v>
      </c>
      <c r="C25" s="48" t="s">
        <v>68</v>
      </c>
      <c r="D25" s="52" t="s">
        <v>67</v>
      </c>
      <c r="E25" s="53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9"/>
      <c r="Z25" s="47"/>
      <c r="AA25" s="48"/>
      <c r="AB25" s="48"/>
      <c r="AC25" s="49" t="s">
        <v>66</v>
      </c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  <c r="AT25" s="47"/>
      <c r="AU25" s="48"/>
      <c r="AV25" s="48"/>
      <c r="AW25" s="49"/>
      <c r="AX25" s="47"/>
      <c r="AY25" s="48"/>
      <c r="AZ25" s="48"/>
      <c r="BA25" s="49" t="s">
        <v>66</v>
      </c>
      <c r="BB25" s="50" t="s">
        <v>88</v>
      </c>
      <c r="BC25" s="51"/>
      <c r="BD25" s="51"/>
      <c r="BE25" s="52"/>
      <c r="BF25" s="53"/>
    </row>
    <row r="26" spans="1:58" ht="37.9" customHeight="1" x14ac:dyDescent="0.25">
      <c r="A26" s="74">
        <v>44948</v>
      </c>
      <c r="B26" s="73" t="s">
        <v>89</v>
      </c>
      <c r="C26" s="48" t="s">
        <v>68</v>
      </c>
      <c r="D26" s="52" t="s">
        <v>67</v>
      </c>
      <c r="E26" s="53"/>
      <c r="F26" s="47"/>
      <c r="G26" s="48"/>
      <c r="H26" s="48"/>
      <c r="I26" s="49"/>
      <c r="J26" s="47"/>
      <c r="K26" s="48"/>
      <c r="L26" s="48"/>
      <c r="M26" s="49" t="s">
        <v>66</v>
      </c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8"/>
      <c r="AB26" s="48"/>
      <c r="AC26" s="49"/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9"/>
      <c r="AX26" s="47"/>
      <c r="AY26" s="48"/>
      <c r="AZ26" s="48"/>
      <c r="BA26" s="49"/>
      <c r="BB26" s="50" t="s">
        <v>90</v>
      </c>
      <c r="BC26" s="51"/>
      <c r="BD26" s="51"/>
      <c r="BE26" s="52"/>
      <c r="BF26" s="53"/>
    </row>
    <row r="27" spans="1:58" ht="37.9" customHeight="1" x14ac:dyDescent="0.25">
      <c r="A27" s="74">
        <v>44948</v>
      </c>
      <c r="B27" s="73" t="s">
        <v>91</v>
      </c>
      <c r="C27" s="48" t="s">
        <v>92</v>
      </c>
      <c r="D27" s="52" t="s">
        <v>67</v>
      </c>
      <c r="E27" s="53"/>
      <c r="F27" s="47"/>
      <c r="G27" s="48"/>
      <c r="H27" s="48"/>
      <c r="I27" s="49"/>
      <c r="J27" s="47"/>
      <c r="K27" s="48"/>
      <c r="L27" s="48"/>
      <c r="M27" s="49" t="s">
        <v>66</v>
      </c>
      <c r="N27" s="47"/>
      <c r="O27" s="48"/>
      <c r="P27" s="48"/>
      <c r="Q27" s="49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  <c r="AH27" s="47"/>
      <c r="AI27" s="48"/>
      <c r="AJ27" s="48"/>
      <c r="AK27" s="49"/>
      <c r="AL27" s="47"/>
      <c r="AM27" s="48"/>
      <c r="AN27" s="48"/>
      <c r="AO27" s="49"/>
      <c r="AP27" s="47"/>
      <c r="AQ27" s="48"/>
      <c r="AR27" s="48"/>
      <c r="AS27" s="49"/>
      <c r="AT27" s="47"/>
      <c r="AU27" s="48"/>
      <c r="AV27" s="48"/>
      <c r="AW27" s="49"/>
      <c r="AX27" s="47"/>
      <c r="AY27" s="48"/>
      <c r="AZ27" s="48"/>
      <c r="BA27" s="49"/>
      <c r="BB27" s="50" t="s">
        <v>90</v>
      </c>
      <c r="BC27" s="51"/>
      <c r="BD27" s="51"/>
      <c r="BE27" s="52"/>
      <c r="BF27" s="53"/>
    </row>
    <row r="28" spans="1:58" ht="37.9" customHeight="1" x14ac:dyDescent="0.2">
      <c r="A28" s="75">
        <v>45313</v>
      </c>
      <c r="B28" s="76" t="s">
        <v>93</v>
      </c>
      <c r="C28" s="48" t="s">
        <v>92</v>
      </c>
      <c r="D28" s="52" t="s">
        <v>67</v>
      </c>
      <c r="E28" s="53"/>
      <c r="F28" s="47"/>
      <c r="G28" s="48"/>
      <c r="H28" s="48"/>
      <c r="I28" s="49"/>
      <c r="J28" s="47"/>
      <c r="K28" s="48"/>
      <c r="L28" s="48"/>
      <c r="M28" s="49"/>
      <c r="N28" s="47"/>
      <c r="O28" s="48"/>
      <c r="P28" s="48"/>
      <c r="Q28" s="49"/>
      <c r="R28" s="47"/>
      <c r="S28" s="48"/>
      <c r="T28" s="48"/>
      <c r="U28" s="49" t="s">
        <v>66</v>
      </c>
      <c r="V28" s="47"/>
      <c r="W28" s="48"/>
      <c r="X28" s="48"/>
      <c r="Y28" s="49"/>
      <c r="Z28" s="47"/>
      <c r="AA28" s="48"/>
      <c r="AB28" s="48"/>
      <c r="AC28" s="49"/>
      <c r="AD28" s="47"/>
      <c r="AE28" s="48"/>
      <c r="AF28" s="48"/>
      <c r="AG28" s="49" t="s">
        <v>66</v>
      </c>
      <c r="AH28" s="47"/>
      <c r="AI28" s="48"/>
      <c r="AJ28" s="48"/>
      <c r="AK28" s="49"/>
      <c r="AL28" s="47"/>
      <c r="AM28" s="48"/>
      <c r="AN28" s="48"/>
      <c r="AO28" s="49"/>
      <c r="AP28" s="47"/>
      <c r="AQ28" s="48"/>
      <c r="AR28" s="48"/>
      <c r="AS28" s="49" t="s">
        <v>66</v>
      </c>
      <c r="AT28" s="47"/>
      <c r="AU28" s="48"/>
      <c r="AV28" s="48"/>
      <c r="AW28" s="49"/>
      <c r="AX28" s="47"/>
      <c r="AY28" s="48"/>
      <c r="AZ28" s="48"/>
      <c r="BA28" s="49" t="s">
        <v>66</v>
      </c>
      <c r="BB28" s="50" t="s">
        <v>87</v>
      </c>
      <c r="BC28" s="51"/>
      <c r="BD28" s="51"/>
      <c r="BE28" s="52"/>
      <c r="BF28" s="53"/>
    </row>
    <row r="29" spans="1:58" ht="37.9" customHeight="1" x14ac:dyDescent="0.25">
      <c r="A29" s="75">
        <v>45313</v>
      </c>
      <c r="B29" s="73" t="s">
        <v>94</v>
      </c>
      <c r="C29" s="48" t="s">
        <v>68</v>
      </c>
      <c r="D29" s="52" t="s">
        <v>67</v>
      </c>
      <c r="E29" s="53"/>
      <c r="F29" s="47"/>
      <c r="G29" s="48"/>
      <c r="H29" s="48"/>
      <c r="I29" s="49" t="s">
        <v>66</v>
      </c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9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  <c r="AP29" s="47"/>
      <c r="AQ29" s="48"/>
      <c r="AR29" s="48"/>
      <c r="AS29" s="49"/>
      <c r="AT29" s="47"/>
      <c r="AU29" s="48"/>
      <c r="AV29" s="48"/>
      <c r="AW29" s="49"/>
      <c r="AX29" s="47"/>
      <c r="AY29" s="48"/>
      <c r="AZ29" s="48"/>
      <c r="BA29" s="49"/>
      <c r="BB29" s="50" t="s">
        <v>90</v>
      </c>
      <c r="BC29" s="51"/>
      <c r="BD29" s="51"/>
      <c r="BE29" s="52"/>
      <c r="BF29" s="53"/>
    </row>
    <row r="30" spans="1:58" ht="37.9" customHeight="1" x14ac:dyDescent="0.25">
      <c r="A30" s="75">
        <v>45313</v>
      </c>
      <c r="B30" s="73" t="s">
        <v>95</v>
      </c>
      <c r="C30" s="48" t="s">
        <v>68</v>
      </c>
      <c r="D30" s="52" t="s">
        <v>67</v>
      </c>
      <c r="E30" s="53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 t="s">
        <v>66</v>
      </c>
      <c r="R30" s="47"/>
      <c r="S30" s="48"/>
      <c r="T30" s="48"/>
      <c r="U30" s="49"/>
      <c r="V30" s="47"/>
      <c r="W30" s="48"/>
      <c r="X30" s="48"/>
      <c r="Y30" s="49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  <c r="AP30" s="47"/>
      <c r="AQ30" s="48"/>
      <c r="AR30" s="48"/>
      <c r="AS30" s="49"/>
      <c r="AT30" s="47"/>
      <c r="AU30" s="48"/>
      <c r="AV30" s="48"/>
      <c r="AW30" s="49"/>
      <c r="AX30" s="47"/>
      <c r="AY30" s="48"/>
      <c r="AZ30" s="48"/>
      <c r="BA30" s="49"/>
      <c r="BB30" s="50" t="s">
        <v>90</v>
      </c>
      <c r="BC30" s="51"/>
      <c r="BD30" s="51"/>
      <c r="BE30" s="52"/>
      <c r="BF30" s="53"/>
    </row>
    <row r="31" spans="1:58" ht="37.9" customHeight="1" x14ac:dyDescent="0.25">
      <c r="A31" s="75">
        <v>45313</v>
      </c>
      <c r="B31" s="73" t="s">
        <v>96</v>
      </c>
      <c r="C31" s="48" t="s">
        <v>68</v>
      </c>
      <c r="D31" s="52" t="s">
        <v>67</v>
      </c>
      <c r="E31" s="53"/>
      <c r="F31" s="47"/>
      <c r="G31" s="48"/>
      <c r="H31" s="48"/>
      <c r="I31" s="49" t="s">
        <v>66</v>
      </c>
      <c r="J31" s="47"/>
      <c r="K31" s="48"/>
      <c r="L31" s="48"/>
      <c r="M31" s="49"/>
      <c r="N31" s="47"/>
      <c r="O31" s="48"/>
      <c r="P31" s="48"/>
      <c r="Q31" s="49" t="s">
        <v>66</v>
      </c>
      <c r="R31" s="47"/>
      <c r="S31" s="48"/>
      <c r="T31" s="48"/>
      <c r="U31" s="49" t="s">
        <v>66</v>
      </c>
      <c r="V31" s="47"/>
      <c r="W31" s="48"/>
      <c r="X31" s="48"/>
      <c r="Y31" s="49" t="s">
        <v>66</v>
      </c>
      <c r="Z31" s="47"/>
      <c r="AA31" s="48"/>
      <c r="AB31" s="48"/>
      <c r="AC31" s="49" t="s">
        <v>66</v>
      </c>
      <c r="AD31" s="47"/>
      <c r="AE31" s="48"/>
      <c r="AF31" s="48"/>
      <c r="AG31" s="49" t="s">
        <v>66</v>
      </c>
      <c r="AH31" s="47"/>
      <c r="AI31" s="48"/>
      <c r="AJ31" s="48"/>
      <c r="AK31" s="49" t="s">
        <v>66</v>
      </c>
      <c r="AL31" s="47"/>
      <c r="AM31" s="48"/>
      <c r="AN31" s="48"/>
      <c r="AO31" s="49" t="s">
        <v>66</v>
      </c>
      <c r="AP31" s="47"/>
      <c r="AQ31" s="48"/>
      <c r="AR31" s="48"/>
      <c r="AS31" s="49" t="s">
        <v>66</v>
      </c>
      <c r="AT31" s="47"/>
      <c r="AU31" s="48"/>
      <c r="AV31" s="48"/>
      <c r="AW31" s="49" t="s">
        <v>66</v>
      </c>
      <c r="AX31" s="47"/>
      <c r="AY31" s="48"/>
      <c r="AZ31" s="48"/>
      <c r="BA31" s="49" t="s">
        <v>66</v>
      </c>
      <c r="BB31" s="50" t="s">
        <v>85</v>
      </c>
      <c r="BC31" s="51"/>
      <c r="BD31" s="51"/>
      <c r="BE31" s="52"/>
      <c r="BF31" s="53"/>
    </row>
    <row r="32" spans="1:58" ht="37.9" customHeight="1" x14ac:dyDescent="0.25">
      <c r="A32" s="75">
        <v>45313</v>
      </c>
      <c r="B32" s="73" t="s">
        <v>97</v>
      </c>
      <c r="C32" s="48" t="s">
        <v>68</v>
      </c>
      <c r="D32" s="52" t="s">
        <v>67</v>
      </c>
      <c r="E32" s="53"/>
      <c r="F32" s="47"/>
      <c r="G32" s="48"/>
      <c r="H32" s="48"/>
      <c r="I32" s="49" t="s">
        <v>66</v>
      </c>
      <c r="J32" s="47"/>
      <c r="K32" s="48"/>
      <c r="L32" s="48"/>
      <c r="M32" s="49"/>
      <c r="N32" s="47"/>
      <c r="O32" s="48"/>
      <c r="P32" s="48"/>
      <c r="Q32" s="49" t="s">
        <v>66</v>
      </c>
      <c r="R32" s="47"/>
      <c r="S32" s="48"/>
      <c r="T32" s="48"/>
      <c r="U32" s="49" t="s">
        <v>66</v>
      </c>
      <c r="V32" s="47"/>
      <c r="W32" s="48"/>
      <c r="X32" s="48"/>
      <c r="Y32" s="49" t="s">
        <v>66</v>
      </c>
      <c r="Z32" s="47"/>
      <c r="AA32" s="48"/>
      <c r="AB32" s="48"/>
      <c r="AC32" s="49" t="s">
        <v>66</v>
      </c>
      <c r="AD32" s="47"/>
      <c r="AE32" s="48"/>
      <c r="AF32" s="48"/>
      <c r="AG32" s="49" t="s">
        <v>66</v>
      </c>
      <c r="AH32" s="47"/>
      <c r="AI32" s="48"/>
      <c r="AJ32" s="48"/>
      <c r="AK32" s="49" t="s">
        <v>66</v>
      </c>
      <c r="AL32" s="47"/>
      <c r="AM32" s="48"/>
      <c r="AN32" s="48"/>
      <c r="AO32" s="49" t="s">
        <v>66</v>
      </c>
      <c r="AP32" s="47"/>
      <c r="AQ32" s="48"/>
      <c r="AR32" s="48"/>
      <c r="AS32" s="49" t="s">
        <v>66</v>
      </c>
      <c r="AT32" s="47"/>
      <c r="AU32" s="48"/>
      <c r="AV32" s="48"/>
      <c r="AW32" s="49" t="s">
        <v>66</v>
      </c>
      <c r="AX32" s="47"/>
      <c r="AY32" s="48"/>
      <c r="AZ32" s="48"/>
      <c r="BA32" s="49" t="s">
        <v>66</v>
      </c>
      <c r="BB32" s="50" t="s">
        <v>85</v>
      </c>
      <c r="BC32" s="51"/>
      <c r="BD32" s="51"/>
      <c r="BE32" s="52"/>
      <c r="BF32" s="53"/>
    </row>
    <row r="33" spans="1:58" ht="37.9" customHeight="1" x14ac:dyDescent="0.25">
      <c r="A33" s="54"/>
      <c r="B33" s="73"/>
      <c r="C33" s="48"/>
      <c r="D33" s="52"/>
      <c r="E33" s="53"/>
      <c r="F33" s="47"/>
      <c r="G33" s="48"/>
      <c r="H33" s="48"/>
      <c r="I33" s="49"/>
      <c r="J33" s="47"/>
      <c r="K33" s="48"/>
      <c r="L33" s="48"/>
      <c r="M33" s="49"/>
      <c r="N33" s="47"/>
      <c r="O33" s="48"/>
      <c r="P33" s="48"/>
      <c r="Q33" s="49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  <c r="AH33" s="47"/>
      <c r="AI33" s="48"/>
      <c r="AJ33" s="48"/>
      <c r="AK33" s="49"/>
      <c r="AL33" s="47"/>
      <c r="AM33" s="48"/>
      <c r="AN33" s="48"/>
      <c r="AO33" s="49"/>
      <c r="AP33" s="47"/>
      <c r="AQ33" s="48"/>
      <c r="AR33" s="48"/>
      <c r="AS33" s="49"/>
      <c r="AT33" s="47"/>
      <c r="AU33" s="48"/>
      <c r="AV33" s="48"/>
      <c r="AW33" s="49"/>
      <c r="AX33" s="47"/>
      <c r="AY33" s="48"/>
      <c r="AZ33" s="48"/>
      <c r="BA33" s="49"/>
      <c r="BB33" s="50"/>
      <c r="BC33" s="51"/>
      <c r="BD33" s="51"/>
      <c r="BE33" s="52"/>
      <c r="BF33" s="53"/>
    </row>
    <row r="34" spans="1:58" ht="37.9" customHeight="1" thickBot="1" x14ac:dyDescent="0.3">
      <c r="A34" s="55"/>
      <c r="B34" s="56"/>
      <c r="C34" s="57"/>
      <c r="D34" s="56"/>
      <c r="E34" s="58"/>
      <c r="F34" s="59"/>
      <c r="G34" s="57"/>
      <c r="H34" s="57"/>
      <c r="I34" s="60"/>
      <c r="J34" s="59"/>
      <c r="K34" s="57"/>
      <c r="L34" s="57"/>
      <c r="M34" s="60"/>
      <c r="N34" s="59"/>
      <c r="O34" s="57"/>
      <c r="P34" s="57"/>
      <c r="Q34" s="60"/>
      <c r="R34" s="59"/>
      <c r="S34" s="57"/>
      <c r="T34" s="57"/>
      <c r="U34" s="60"/>
      <c r="V34" s="59"/>
      <c r="W34" s="57"/>
      <c r="X34" s="57"/>
      <c r="Y34" s="60"/>
      <c r="Z34" s="59"/>
      <c r="AA34" s="57"/>
      <c r="AB34" s="57"/>
      <c r="AC34" s="60"/>
      <c r="AD34" s="59"/>
      <c r="AE34" s="57"/>
      <c r="AF34" s="57"/>
      <c r="AG34" s="60"/>
      <c r="AH34" s="59"/>
      <c r="AI34" s="57"/>
      <c r="AJ34" s="57"/>
      <c r="AK34" s="60"/>
      <c r="AL34" s="59"/>
      <c r="AM34" s="57"/>
      <c r="AN34" s="57"/>
      <c r="AO34" s="60"/>
      <c r="AP34" s="59"/>
      <c r="AQ34" s="57"/>
      <c r="AR34" s="57"/>
      <c r="AS34" s="60"/>
      <c r="AT34" s="59"/>
      <c r="AU34" s="57"/>
      <c r="AV34" s="57"/>
      <c r="AW34" s="60"/>
      <c r="AX34" s="59"/>
      <c r="AY34" s="57"/>
      <c r="AZ34" s="57"/>
      <c r="BA34" s="60"/>
      <c r="BB34" s="55"/>
      <c r="BC34" s="56"/>
      <c r="BD34" s="56"/>
      <c r="BE34" s="56"/>
      <c r="BF34" s="58"/>
    </row>
    <row r="36" spans="1:58" ht="15" customHeight="1" x14ac:dyDescent="0.25"/>
    <row r="37" spans="1:58" ht="15" customHeight="1" x14ac:dyDescent="0.25"/>
    <row r="38" spans="1:58" ht="15" customHeight="1" x14ac:dyDescent="0.25"/>
    <row r="39" spans="1:58" ht="15" customHeight="1" x14ac:dyDescent="0.25"/>
    <row r="40" spans="1:58" ht="15" customHeight="1" x14ac:dyDescent="0.25"/>
    <row r="41" spans="1:58" ht="15" customHeight="1" x14ac:dyDescent="0.25"/>
    <row r="42" spans="1:58" ht="15" customHeight="1" x14ac:dyDescent="0.25"/>
    <row r="43" spans="1:58" ht="15" customHeight="1" x14ac:dyDescent="0.25"/>
    <row r="44" spans="1:58" ht="15" customHeight="1" x14ac:dyDescent="0.25"/>
    <row r="45" spans="1:58" ht="15" customHeight="1" x14ac:dyDescent="0.25"/>
    <row r="46" spans="1:58" ht="15" customHeight="1" x14ac:dyDescent="0.25"/>
    <row r="47" spans="1:58" ht="15" customHeight="1" x14ac:dyDescent="0.25"/>
    <row r="48" spans="1:5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sheetProtection algorithmName="SHA-512" hashValue="86uewR2ZfjrLwAQ8KUFouBIAfEYGrJTHDX5CYvA6KpN9Ipw9hwtwDNWAUjUwJ/oOF9yeOSSFeJ52PRGYSUgHZA==" saltValue="IAgU6z8JGZTy9LE68cr2Cw==" spinCount="100000" sheet="1" objects="1" scenarios="1"/>
  <mergeCells count="32">
    <mergeCell ref="BE13:BE14"/>
    <mergeCell ref="BF13:BF14"/>
    <mergeCell ref="BB13:BB14"/>
    <mergeCell ref="BC13:BC14"/>
    <mergeCell ref="BD13:BD14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</mergeCells>
  <phoneticPr fontId="4" type="noConversion"/>
  <conditionalFormatting sqref="F15:BD33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1">
    <dataValidation type="list" allowBlank="1" showDropDown="1" showInputMessage="1" showErrorMessage="1" sqref="F15:BA33" xr:uid="{00000000-0002-0000-0000-00000D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26" t="s">
        <v>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8"/>
    </row>
    <row r="2" spans="1:18" ht="16.5" thickBot="1" x14ac:dyDescent="0.3">
      <c r="A2" s="129" t="s">
        <v>39</v>
      </c>
      <c r="B2" s="130"/>
      <c r="C2" s="130"/>
      <c r="D2" s="131"/>
      <c r="E2" s="132">
        <f>SUM(B4:B15)</f>
        <v>72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4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68" t="s">
        <v>10</v>
      </c>
      <c r="B4" s="23">
        <f>COUNTIF('PLAN DE MEJORA'!$F$15:$I$33,"P")+COUNTIF('PLAN DE MEJORA'!$F$15:$I$33,"E")+COUNTIF('PLAN DE MEJORA'!$F$15:$I$33,"NT")+COUNTIF('PLAN DE MEJORA'!$F$15:$I$33,"T")+COUNTIF('PLAN DE MEJORA'!$F$15:$I$33,"RP")</f>
        <v>7</v>
      </c>
      <c r="C4" s="24">
        <f>+COUNTIF('PLAN DE MEJORA'!$F$15:$I$33,"T")</f>
        <v>0</v>
      </c>
      <c r="D4" s="24">
        <f>+COUNTIF('PLAN DE MEJORA'!$F$15:$I$33,"RP")</f>
        <v>0</v>
      </c>
      <c r="E4" s="24">
        <f>+COUNTIF('PLAN DE MEJORA'!$F$15:$I$33,"E")</f>
        <v>0</v>
      </c>
      <c r="F4" s="25">
        <f>+COUNTIF('PLAN DE MEJORA'!$F$15:$I$33,"NT")</f>
        <v>0</v>
      </c>
      <c r="G4" s="26">
        <f>C4/B4</f>
        <v>0</v>
      </c>
      <c r="H4" s="121" t="s">
        <v>1</v>
      </c>
      <c r="I4" s="117">
        <f>SUM(B4:B6)</f>
        <v>23</v>
      </c>
      <c r="J4" s="117">
        <f>SUM(C4:C6)</f>
        <v>0</v>
      </c>
      <c r="K4" s="114">
        <f>SUM(C4:C6)/SUM(B4:B6)</f>
        <v>0</v>
      </c>
      <c r="L4" s="121" t="s">
        <v>43</v>
      </c>
      <c r="M4" s="117">
        <f>SUM(I4:I9)</f>
        <v>39</v>
      </c>
      <c r="N4" s="117">
        <f>SUM(J4:J9)</f>
        <v>0</v>
      </c>
      <c r="O4" s="114">
        <f>SUM(C4:C9)/SUM(B4:B9)</f>
        <v>0</v>
      </c>
      <c r="P4" s="116">
        <f>SUM(M4:M15)</f>
        <v>72</v>
      </c>
      <c r="Q4" s="116">
        <f>SUM(N4:N15)</f>
        <v>0</v>
      </c>
      <c r="R4" s="135">
        <f>SUM(C4:C15)/SUM(B4:B15)</f>
        <v>0</v>
      </c>
    </row>
    <row r="5" spans="1:18" ht="15.75" customHeight="1" thickBot="1" x14ac:dyDescent="0.3">
      <c r="A5" s="69" t="s">
        <v>28</v>
      </c>
      <c r="B5" s="27">
        <f>COUNTIF('PLAN DE MEJORA'!$J$15:$M$33,"P")+COUNTIF('PLAN DE MEJORA'!$J$15:$M$33,"E")+COUNTIF('PLAN DE MEJORA'!$J$15:$M$33,"NT")+COUNTIF('PLAN DE MEJORA'!$J$15:$M$33,"T")+COUNTIF('PLAN DE MEJORA'!$J$15:$M$33,"RP")</f>
        <v>8</v>
      </c>
      <c r="C5" s="22">
        <f>+COUNTIF('PLAN DE MEJORA'!$J$15:$M$33,"T")</f>
        <v>0</v>
      </c>
      <c r="D5" s="22">
        <f>+COUNTIF('PLAN DE MEJORA'!$J$15:$M$33,"RP")</f>
        <v>0</v>
      </c>
      <c r="E5" s="22">
        <f>+COUNTIF('PLAN DE MEJORA'!$J$15:$M$33,"E")</f>
        <v>0</v>
      </c>
      <c r="F5" s="28">
        <f>+COUNTIF('PLAN DE MEJORA'!$J$15:$M$33,"NT")</f>
        <v>0</v>
      </c>
      <c r="G5" s="29">
        <f t="shared" ref="G5:G15" si="0">C5/B5</f>
        <v>0</v>
      </c>
      <c r="H5" s="121"/>
      <c r="I5" s="117"/>
      <c r="J5" s="117"/>
      <c r="K5" s="114"/>
      <c r="L5" s="121"/>
      <c r="M5" s="117"/>
      <c r="N5" s="117"/>
      <c r="O5" s="114"/>
      <c r="P5" s="117"/>
      <c r="Q5" s="117"/>
      <c r="R5" s="135"/>
    </row>
    <row r="6" spans="1:18" ht="15.75" customHeight="1" thickBot="1" x14ac:dyDescent="0.3">
      <c r="A6" s="69" t="s">
        <v>12</v>
      </c>
      <c r="B6" s="27">
        <f>COUNTIF('PLAN DE MEJORA'!N15:Q33,"P")+COUNTIF('PLAN DE MEJORA'!N15:Q33,"E")+COUNTIF('PLAN DE MEJORA'!N15:Q33,"NT")+COUNTIF('PLAN DE MEJORA'!N15:Q33,"T")+COUNTIF('PLAN DE MEJORA'!N15:Q33,"RP")</f>
        <v>8</v>
      </c>
      <c r="C6" s="22">
        <f>+COUNTIF('PLAN DE MEJORA'!N15:Q33,"T")</f>
        <v>0</v>
      </c>
      <c r="D6" s="22">
        <f>+COUNTIF('PLAN DE MEJORA'!$N$15:$Q$33,"RP")</f>
        <v>0</v>
      </c>
      <c r="E6" s="22">
        <f>+COUNTIF('PLAN DE MEJORA'!$N$15:$Q$33,"E")</f>
        <v>0</v>
      </c>
      <c r="F6" s="28">
        <f>+COUNTIF('PLAN DE MEJORA'!$N$15:$Q$33,"NT")</f>
        <v>0</v>
      </c>
      <c r="G6" s="29">
        <f t="shared" si="0"/>
        <v>0</v>
      </c>
      <c r="H6" s="122"/>
      <c r="I6" s="118"/>
      <c r="J6" s="118"/>
      <c r="K6" s="115"/>
      <c r="L6" s="121"/>
      <c r="M6" s="117"/>
      <c r="N6" s="117"/>
      <c r="O6" s="114"/>
      <c r="P6" s="117"/>
      <c r="Q6" s="117"/>
      <c r="R6" s="135"/>
    </row>
    <row r="7" spans="1:18" ht="15.75" customHeight="1" thickBot="1" x14ac:dyDescent="0.3">
      <c r="A7" s="69" t="s">
        <v>13</v>
      </c>
      <c r="B7" s="27">
        <f>COUNTIF('PLAN DE MEJORA'!$R$15:$U$33,"P")+
COUNTIF('PLAN DE MEJORA'!$R$15:$U$33,"E")+
COUNTIF('PLAN DE MEJORA'!$R$15:$U$33,"NT")+
COUNTIF('PLAN DE MEJORA'!$R$15:$U$33,"T")+
COUNTIF('PLAN DE MEJORA'!$R$15:$U$33,"RP")</f>
        <v>5</v>
      </c>
      <c r="C7" s="22">
        <f>+COUNTIF('PLAN DE MEJORA'!$R$15:$U$33,"T")</f>
        <v>0</v>
      </c>
      <c r="D7" s="22">
        <f>+COUNTIF('PLAN DE MEJORA'!$R$15:$U$33,"RP")</f>
        <v>0</v>
      </c>
      <c r="E7" s="22">
        <f>+COUNTIF('PLAN DE MEJORA'!$R$15:$U$33,"E")</f>
        <v>0</v>
      </c>
      <c r="F7" s="28">
        <f>+COUNTIF('PLAN DE MEJORA'!$R$15:$U$33,"NT")</f>
        <v>0</v>
      </c>
      <c r="G7" s="29">
        <f t="shared" si="0"/>
        <v>0</v>
      </c>
      <c r="H7" s="123" t="s">
        <v>2</v>
      </c>
      <c r="I7" s="117">
        <f t="shared" ref="I7:J7" si="1">SUM(B7:B9)</f>
        <v>16</v>
      </c>
      <c r="J7" s="117">
        <f t="shared" si="1"/>
        <v>0</v>
      </c>
      <c r="K7" s="113">
        <f t="shared" ref="K7" si="2">SUM(C7:C9)/SUM(B7:B9)</f>
        <v>0</v>
      </c>
      <c r="L7" s="121"/>
      <c r="M7" s="117"/>
      <c r="N7" s="117"/>
      <c r="O7" s="114"/>
      <c r="P7" s="117"/>
      <c r="Q7" s="117"/>
      <c r="R7" s="135"/>
    </row>
    <row r="8" spans="1:18" ht="15.75" customHeight="1" thickBot="1" x14ac:dyDescent="0.3">
      <c r="A8" s="69" t="s">
        <v>14</v>
      </c>
      <c r="B8" s="27">
        <f>COUNTIF('PLAN DE MEJORA'!$V$15:$Y$33,"P")+
COUNTIF('PLAN DE MEJORA'!$V$15:$Y$33,"E")+
COUNTIF('PLAN DE MEJORA'!$V$15:$Y$33,"NT")+
COUNTIF('PLAN DE MEJORA'!$V$15:$Y$33,"T")+
COUNTIF('PLAN DE MEJORA'!$V$15:$Y$33,"RP")</f>
        <v>4</v>
      </c>
      <c r="C8" s="22">
        <f>+
COUNTIF('PLAN DE MEJORA'!$V$15:$Y$33,"T")</f>
        <v>0</v>
      </c>
      <c r="D8" s="22">
        <f>+
COUNTIF('PLAN DE MEJORA'!$V$15:$Y$33,"RP")</f>
        <v>0</v>
      </c>
      <c r="E8" s="22">
        <f>+
COUNTIF('PLAN DE MEJORA'!$V$15:$Y$33,"E")</f>
        <v>0</v>
      </c>
      <c r="F8" s="28">
        <f>+
COUNTIF('PLAN DE MEJORA'!$V$15:$Y$33,"NT")</f>
        <v>0</v>
      </c>
      <c r="G8" s="29">
        <f t="shared" si="0"/>
        <v>0</v>
      </c>
      <c r="H8" s="121"/>
      <c r="I8" s="117"/>
      <c r="J8" s="117"/>
      <c r="K8" s="114"/>
      <c r="L8" s="121"/>
      <c r="M8" s="117"/>
      <c r="N8" s="117"/>
      <c r="O8" s="114"/>
      <c r="P8" s="117"/>
      <c r="Q8" s="117"/>
      <c r="R8" s="135"/>
    </row>
    <row r="9" spans="1:18" ht="15.75" customHeight="1" thickBot="1" x14ac:dyDescent="0.3">
      <c r="A9" s="69" t="s">
        <v>15</v>
      </c>
      <c r="B9" s="27">
        <f>COUNTIF('PLAN DE MEJORA'!$Z$15:$AC$33,"P")+
COUNTIF('PLAN DE MEJORA'!$Z$15:$AC$33,"E")+
COUNTIF('PLAN DE MEJORA'!$Z$15:$AC$33,"NT")+
COUNTIF('PLAN DE MEJORA'!$Z$15:$AC$33,"T")+
COUNTIF('PLAN DE MEJORA'!$Z$15:$AC$33,"RP")</f>
        <v>7</v>
      </c>
      <c r="C9" s="22">
        <f>+
COUNTIF('PLAN DE MEJORA'!$Z$15:$AC$33,"T")</f>
        <v>0</v>
      </c>
      <c r="D9" s="22">
        <f>+
COUNTIF('PLAN DE MEJORA'!$Z$15:$AC$33,"RP")</f>
        <v>0</v>
      </c>
      <c r="E9" s="22">
        <f>+
COUNTIF('PLAN DE MEJORA'!$Z$15:$AC$33,"E")</f>
        <v>0</v>
      </c>
      <c r="F9" s="28">
        <f>+
COUNTIF('PLAN DE MEJORA'!$Z$15:$AC$33,"NT")</f>
        <v>0</v>
      </c>
      <c r="G9" s="29">
        <f t="shared" si="0"/>
        <v>0</v>
      </c>
      <c r="H9" s="122"/>
      <c r="I9" s="118"/>
      <c r="J9" s="118"/>
      <c r="K9" s="115"/>
      <c r="L9" s="122"/>
      <c r="M9" s="118"/>
      <c r="N9" s="118"/>
      <c r="O9" s="115"/>
      <c r="P9" s="117"/>
      <c r="Q9" s="117"/>
      <c r="R9" s="135"/>
    </row>
    <row r="10" spans="1:18" ht="15.75" customHeight="1" thickBot="1" x14ac:dyDescent="0.3">
      <c r="A10" s="69" t="s">
        <v>16</v>
      </c>
      <c r="B10" s="27">
        <f>COUNTIF('PLAN DE MEJORA'!$AD$15:$AG$33,"P")+
COUNTIF('PLAN DE MEJORA'!$AD$15:$AG$33,"E")+
COUNTIF('PLAN DE MEJORA'!$AD$15:$AG$33,"NT")+
COUNTIF('PLAN DE MEJORA'!$AD$15:$AG$33,"T")+
COUNTIF('PLAN DE MEJORA'!$AD$15:$AG$33,"RP")</f>
        <v>5</v>
      </c>
      <c r="C10" s="22">
        <f>+COUNTIF('PLAN DE MEJORA'!$AD$15:$AG$33,"T")</f>
        <v>0</v>
      </c>
      <c r="D10" s="22">
        <f>+COUNTIF('PLAN DE MEJORA'!$AD$15:$AG$33,"RP")</f>
        <v>0</v>
      </c>
      <c r="E10" s="22">
        <f>+COUNTIF('PLAN DE MEJORA'!$AD$15:$AG$33,"E")</f>
        <v>0</v>
      </c>
      <c r="F10" s="28">
        <f>+COUNTIF('PLAN DE MEJORA'!$AD$15:$AG$33,"NT")</f>
        <v>0</v>
      </c>
      <c r="G10" s="29">
        <f t="shared" si="0"/>
        <v>0</v>
      </c>
      <c r="H10" s="123" t="s">
        <v>3</v>
      </c>
      <c r="I10" s="117">
        <f t="shared" ref="I10:J10" si="3">SUM(B10:B12)</f>
        <v>16</v>
      </c>
      <c r="J10" s="117">
        <f t="shared" si="3"/>
        <v>0</v>
      </c>
      <c r="K10" s="113">
        <f t="shared" ref="K10" si="4">SUM(C10:C12)/SUM(B10:B12)</f>
        <v>0</v>
      </c>
      <c r="L10" s="123" t="s">
        <v>44</v>
      </c>
      <c r="M10" s="117">
        <f>SUM(I10:I15)</f>
        <v>33</v>
      </c>
      <c r="N10" s="117">
        <f>SUM(J10:J15)</f>
        <v>0</v>
      </c>
      <c r="O10" s="113">
        <f>SUM(C10:C15)/SUM(B10:B15)</f>
        <v>0</v>
      </c>
      <c r="P10" s="117"/>
      <c r="Q10" s="117"/>
      <c r="R10" s="135"/>
    </row>
    <row r="11" spans="1:18" ht="15.75" customHeight="1" thickBot="1" x14ac:dyDescent="0.3">
      <c r="A11" s="69" t="s">
        <v>17</v>
      </c>
      <c r="B11" s="27">
        <f>COUNTIF('PLAN DE MEJORA'!$AH$15:$AK$33,"P")+
COUNTIF('PLAN DE MEJORA'!$AH$15:$AK$33,"E")+
COUNTIF('PLAN DE MEJORA'!$AH$15:$AK$33,"NT")+
COUNTIF('PLAN DE MEJORA'!$AH$15:$AK$33,"T")+
COUNTIF('PLAN DE MEJORA'!$AH$15:$AK$33,"RP")</f>
        <v>5</v>
      </c>
      <c r="C11" s="22">
        <f>+COUNTIF('PLAN DE MEJORA'!$AD$15:$AG$33,"T")</f>
        <v>0</v>
      </c>
      <c r="D11" s="22">
        <f>+COUNTIF('PLAN DE MEJORA'!$AD$15:$AG$33,"RP")</f>
        <v>0</v>
      </c>
      <c r="E11" s="22">
        <f>+COUNTIF('PLAN DE MEJORA'!$AD$15:$AG$33,"E")</f>
        <v>0</v>
      </c>
      <c r="F11" s="28">
        <f>+COUNTIF('PLAN DE MEJORA'!$AD$15:$AG$33,"NT")</f>
        <v>0</v>
      </c>
      <c r="G11" s="29">
        <f t="shared" si="0"/>
        <v>0</v>
      </c>
      <c r="H11" s="121"/>
      <c r="I11" s="117"/>
      <c r="J11" s="117"/>
      <c r="K11" s="114"/>
      <c r="L11" s="121"/>
      <c r="M11" s="117"/>
      <c r="N11" s="117"/>
      <c r="O11" s="114"/>
      <c r="P11" s="117"/>
      <c r="Q11" s="117"/>
      <c r="R11" s="135"/>
    </row>
    <row r="12" spans="1:18" ht="15.75" customHeight="1" thickBot="1" x14ac:dyDescent="0.3">
      <c r="A12" s="69" t="s">
        <v>18</v>
      </c>
      <c r="B12" s="27">
        <f>COUNTIF('PLAN DE MEJORA'!$AL$15:$AO$33,"P")+
COUNTIF('PLAN DE MEJORA'!$AL$15:$AO$33,"E")+
COUNTIF('PLAN DE MEJORA'!$AL$15:$AO$33,"NT")+
COUNTIF('PLAN DE MEJORA'!$AL$15:$AO$33,"T")+
COUNTIF('PLAN DE MEJORA'!$AL$15:$AO$33,"RP")</f>
        <v>6</v>
      </c>
      <c r="C12" s="22">
        <f>+
COUNTIF('PLAN DE MEJORA'!$AL$15:$AO$33,"T")</f>
        <v>0</v>
      </c>
      <c r="D12" s="22">
        <f>+
COUNTIF('PLAN DE MEJORA'!$AL$15:$AO$33,"RP")</f>
        <v>0</v>
      </c>
      <c r="E12" s="22">
        <f>+
COUNTIF('PLAN DE MEJORA'!$AL$15:$AO$33,"E")</f>
        <v>0</v>
      </c>
      <c r="F12" s="28">
        <f>+
COUNTIF('PLAN DE MEJORA'!$AL$15:$AO$33,"NT")</f>
        <v>0</v>
      </c>
      <c r="G12" s="29">
        <f t="shared" si="0"/>
        <v>0</v>
      </c>
      <c r="H12" s="122"/>
      <c r="I12" s="118"/>
      <c r="J12" s="118"/>
      <c r="K12" s="115"/>
      <c r="L12" s="121"/>
      <c r="M12" s="117"/>
      <c r="N12" s="117"/>
      <c r="O12" s="114"/>
      <c r="P12" s="117"/>
      <c r="Q12" s="117"/>
      <c r="R12" s="135"/>
    </row>
    <row r="13" spans="1:18" ht="15.75" customHeight="1" thickBot="1" x14ac:dyDescent="0.3">
      <c r="A13" s="69" t="s">
        <v>19</v>
      </c>
      <c r="B13" s="27">
        <f>COUNTIF('PLAN DE MEJORA'!$AP$15:$AS$33,"P")+
COUNTIF('PLAN DE MEJORA'!$AP$15:$AS$33,"E")+
COUNTIF('PLAN DE MEJORA'!$AP$15:$AS$33,"NT")+
COUNTIF('PLAN DE MEJORA'!$AP$15:$AS$33,"T")+
COUNTIF('PLAN DE MEJORA'!$AP$15:$AS$33,"RP")</f>
        <v>5</v>
      </c>
      <c r="C13" s="22">
        <f>+
COUNTIF('PLAN DE MEJORA'!$AP$15:$AS$33,"T")</f>
        <v>0</v>
      </c>
      <c r="D13" s="22">
        <f>+
COUNTIF('PLAN DE MEJORA'!$AP$15:$AS$33,"RP")</f>
        <v>0</v>
      </c>
      <c r="E13" s="22">
        <f>+
COUNTIF('PLAN DE MEJORA'!$AP$15:$AS$33,"E")</f>
        <v>0</v>
      </c>
      <c r="F13" s="28">
        <f>+
COUNTIF('PLAN DE MEJORA'!$AP$15:$AS$33,"NT")</f>
        <v>0</v>
      </c>
      <c r="G13" s="29">
        <f t="shared" si="0"/>
        <v>0</v>
      </c>
      <c r="H13" s="123" t="s">
        <v>4</v>
      </c>
      <c r="I13" s="117">
        <f t="shared" ref="I13:J13" si="5">SUM(B13:B15)</f>
        <v>17</v>
      </c>
      <c r="J13" s="117">
        <f t="shared" si="5"/>
        <v>0</v>
      </c>
      <c r="K13" s="113">
        <f t="shared" ref="K13" si="6">SUM(C13:C15)/SUM(B13:B15)</f>
        <v>0</v>
      </c>
      <c r="L13" s="121"/>
      <c r="M13" s="117"/>
      <c r="N13" s="117"/>
      <c r="O13" s="114"/>
      <c r="P13" s="117"/>
      <c r="Q13" s="117"/>
      <c r="R13" s="135"/>
    </row>
    <row r="14" spans="1:18" ht="15.75" customHeight="1" thickBot="1" x14ac:dyDescent="0.3">
      <c r="A14" s="69" t="s">
        <v>20</v>
      </c>
      <c r="B14" s="27">
        <f>COUNTIF('PLAN DE MEJORA'!$AT$15:$AW$33,"P")+
COUNTIF('PLAN DE MEJORA'!$AT$15:$AW$33,"E")+
COUNTIF('PLAN DE MEJORA'!$AT$15:$AW$33,"NT")+
COUNTIF('PLAN DE MEJORA'!$AT$15:$AW$33,"T")+
COUNTIF('PLAN DE MEJORA'!$AT$15:$AW$33,"RP")</f>
        <v>4</v>
      </c>
      <c r="C14" s="22">
        <f>+COUNTIF('PLAN DE MEJORA'!$AT$15:$AW$33,"T")</f>
        <v>0</v>
      </c>
      <c r="D14" s="22">
        <f>+COUNTIF('PLAN DE MEJORA'!$AT$15:$AW$33,"RP")</f>
        <v>0</v>
      </c>
      <c r="E14" s="22">
        <f>+COUNTIF('PLAN DE MEJORA'!$AT$15:$AW$33,"E")</f>
        <v>0</v>
      </c>
      <c r="F14" s="28">
        <f>+COUNTIF('PLAN DE MEJORA'!$AT$15:$AW$33,"NT")</f>
        <v>0</v>
      </c>
      <c r="G14" s="29">
        <f t="shared" si="0"/>
        <v>0</v>
      </c>
      <c r="H14" s="121"/>
      <c r="I14" s="117"/>
      <c r="J14" s="117"/>
      <c r="K14" s="114"/>
      <c r="L14" s="121"/>
      <c r="M14" s="117"/>
      <c r="N14" s="117"/>
      <c r="O14" s="114"/>
      <c r="P14" s="117"/>
      <c r="Q14" s="117"/>
      <c r="R14" s="135"/>
    </row>
    <row r="15" spans="1:18" ht="15.75" customHeight="1" thickBot="1" x14ac:dyDescent="0.3">
      <c r="A15" s="70" t="s">
        <v>21</v>
      </c>
      <c r="B15" s="30">
        <f>COUNTIF('PLAN DE MEJORA'!$AX$15:$BA$33,"P")+
COUNTIF('PLAN DE MEJORA'!$AX$15:$BA$33,"E")+
COUNTIF('PLAN DE MEJORA'!$AX$15:$BA$33,"NT")+
COUNTIF('PLAN DE MEJORA'!$AX$15:$BA$33,"T")+
COUNTIF('PLAN DE MEJORA'!$AX$15:$BA$33,"RP")</f>
        <v>8</v>
      </c>
      <c r="C15" s="31">
        <f>+
COUNTIF('PLAN DE MEJORA'!$AX$15:$BA$33,"T")</f>
        <v>0</v>
      </c>
      <c r="D15" s="31">
        <f>+
COUNTIF('PLAN DE MEJORA'!$AX$15:$BA$33,"RP")</f>
        <v>0</v>
      </c>
      <c r="E15" s="31">
        <f>+
COUNTIF('PLAN DE MEJORA'!$AX$15:$BA$33,"E")</f>
        <v>0</v>
      </c>
      <c r="F15" s="32">
        <f>+
COUNTIF('PLAN DE MEJORA'!$AX$15:$BA$33,"NT")</f>
        <v>0</v>
      </c>
      <c r="G15" s="29">
        <f t="shared" si="0"/>
        <v>0</v>
      </c>
      <c r="H15" s="122"/>
      <c r="I15" s="118"/>
      <c r="J15" s="118"/>
      <c r="K15" s="115"/>
      <c r="L15" s="122"/>
      <c r="M15" s="118"/>
      <c r="N15" s="118"/>
      <c r="O15" s="115"/>
      <c r="P15" s="118"/>
      <c r="Q15" s="118"/>
      <c r="R15" s="136"/>
    </row>
    <row r="16" spans="1:18" ht="24" thickBot="1" x14ac:dyDescent="0.3">
      <c r="A16" s="71" t="s">
        <v>47</v>
      </c>
      <c r="B16" s="6">
        <f>SUM(B4:B15)</f>
        <v>72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19" t="s">
        <v>48</v>
      </c>
      <c r="B17" s="120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24" t="s">
        <v>53</v>
      </c>
    </row>
    <row r="20" spans="1:18" ht="21" customHeight="1" thickBot="1" x14ac:dyDescent="0.3">
      <c r="A20" s="125"/>
    </row>
  </sheetData>
  <sheetProtection formatCells="0" formatColumns="0" formatRows="0" insertColumns="0" insertRows="0" insertHyperlinks="0" deleteColumns="0" deleteRows="0" sort="0" autoFilter="0" pivotTables="0"/>
  <mergeCells count="32"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2024-02-01T00:00:11Z</dcterms:modified>
</cp:coreProperties>
</file>